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214ECBF-0D7A-4B7B-85A4-4841F6E50AFF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исполнению'!$A$1:$AH$23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P11" i="29" l="1"/>
  <c r="J14" i="29" l="1"/>
  <c r="J16" i="29" s="1"/>
  <c r="R15" i="29" l="1"/>
  <c r="S15" i="29"/>
  <c r="T15" i="29"/>
  <c r="T9" i="29"/>
  <c r="R9" i="29"/>
  <c r="S9" i="29"/>
  <c r="L13" i="29" l="1"/>
  <c r="I14" i="29" l="1"/>
  <c r="I16" i="29" s="1"/>
  <c r="R12" i="29"/>
  <c r="S12" i="29"/>
  <c r="T12" i="29"/>
  <c r="P10" i="29" l="1"/>
  <c r="Q10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<sst xmlns="http://schemas.openxmlformats.org/spreadsheetml/2006/main" count="53" uniqueCount="28">
  <si>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</si>
  <si>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</si>
  <si>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</si>
  <si>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</si>
  <si>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</si>
  <si>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</si>
  <si>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</si>
  <si>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</si>
  <si>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</si>
  <si>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</si>
  <si>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</si>
  <si>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</si>
  <si>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</si>
  <si>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</si>
  <si>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</si>
  <si>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</si>
  <si>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</si>
  <si>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</si>
  <si>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</si>
  <si>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</si>
  <si>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</si>
  <si>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</si>
  <si>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</si>
  <si>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</si>
  <si>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</si>
  <si>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рублей</t>
  </si>
  <si>
    <t xml:space="preserve">по уточненному годовому плану на 2023 год </t>
  </si>
  <si>
    <t>Сведения об исполнении бюджета Славгородского района 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</si>
</sst>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0"/>
      <name val="Times New Roman"/>
      <charset val="204"/>
    </font>
    <font>
      <sz val="10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2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19" applyNumberFormat="0" applyAlignment="0" applyProtection="0"/>
    <xf numFmtId="0" fontId="23" fillId="18" borderId="20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19" applyNumberFormat="0" applyAlignment="0" applyProtection="0"/>
    <xf numFmtId="0" fontId="46" fillId="8" borderId="1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4"/>
    <xf numFmtId="0" fontId="49" fillId="0" borderId="25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6" applyNumberFormat="0" applyFont="0" applyAlignment="0" applyProtection="0"/>
    <xf numFmtId="0" fontId="55" fillId="17" borderId="27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8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29" applyProtection="0"/>
    <xf numFmtId="0" fontId="60" fillId="0" borderId="29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29" applyProtection="0"/>
    <xf numFmtId="0" fontId="62" fillId="0" borderId="29" applyProtection="0"/>
    <xf numFmtId="0" fontId="62" fillId="0" borderId="29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4" fillId="0" borderId="0"/>
    <xf numFmtId="0" fontId="10" fillId="0" borderId="0"/>
  </cellStyleXfs>
  <cellXfs count="140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0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5" xfId="0" applyFill="1" applyBorder="1"/>
    <xf numFmtId="202" fontId="0" fillId="2" borderId="3" xfId="0" applyNumberFormat="1" applyFill="1" applyBorder="1"/>
    <xf numFmtId="202" fontId="0" fillId="2" borderId="16" xfId="0" applyNumberFormat="1" applyFill="1" applyBorder="1"/>
    <xf numFmtId="202" fontId="8" fillId="2" borderId="16" xfId="0" applyNumberFormat="1" applyFont="1" applyFill="1" applyBorder="1" applyAlignment="1">
      <alignment vertical="top" wrapText="1"/>
    </xf>
    <xf numFmtId="0" fontId="0" fillId="2" borderId="17" xfId="0" applyFill="1" applyBorder="1"/>
    <xf numFmtId="0" fontId="11" fillId="2" borderId="18" xfId="0" applyFont="1" applyFill="1" applyBorder="1"/>
    <xf numFmtId="202" fontId="0" fillId="2" borderId="2" xfId="0" applyNumberFormat="1" applyFill="1" applyBorder="1"/>
    <xf numFmtId="202" fontId="0" fillId="2" borderId="18" xfId="0" applyNumberFormat="1" applyFill="1" applyBorder="1"/>
    <xf numFmtId="202" fontId="8" fillId="2" borderId="18" xfId="0" applyNumberFormat="1" applyFont="1" applyFill="1" applyBorder="1" applyAlignment="1">
      <alignment vertical="top" wrapText="1"/>
    </xf>
    <xf numFmtId="0" fontId="8" fillId="2" borderId="40" xfId="0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center" wrapText="1"/>
    </xf>
    <xf numFmtId="0" fontId="0" fillId="2" borderId="38" xfId="0" applyFill="1" applyBorder="1"/>
    <xf numFmtId="0" fontId="0" fillId="2" borderId="5" xfId="0" applyFill="1" applyBorder="1" applyAlignment="1">
      <alignment vertical="center" wrapText="1"/>
    </xf>
    <xf numFmtId="202" fontId="0" fillId="2" borderId="4" xfId="0" applyNumberFormat="1" applyFill="1" applyBorder="1" applyAlignment="1">
      <alignment vertical="center"/>
    </xf>
    <xf numFmtId="202" fontId="0" fillId="2" borderId="39" xfId="0" applyNumberFormat="1" applyFill="1" applyBorder="1" applyAlignment="1">
      <alignment vertical="center"/>
    </xf>
    <xf numFmtId="202" fontId="8" fillId="2" borderId="42" xfId="0" applyNumberFormat="1" applyFont="1" applyFill="1" applyBorder="1" applyAlignment="1">
      <alignment vertical="center" wrapText="1"/>
    </xf>
    <xf numFmtId="202" fontId="8" fillId="2" borderId="43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8" fillId="2" borderId="40" xfId="0" applyNumberFormat="1" applyFont="1" applyFill="1" applyBorder="1" applyAlignment="1">
      <alignment vertical="center" wrapText="1"/>
    </xf>
    <xf numFmtId="4" fontId="8" fillId="2" borderId="42" xfId="0" applyNumberFormat="1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42" xfId="0" applyNumberFormat="1" applyFill="1" applyBorder="1" applyAlignment="1">
      <alignment vertic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4" fontId="0" fillId="2" borderId="4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2" borderId="45" xfId="0" applyNumberFormat="1" applyFill="1" applyBorder="1" applyAlignment="1">
      <alignment vertical="center"/>
    </xf>
    <xf numFmtId="4" fontId="0" fillId="2" borderId="40" xfId="0" applyNumberFormat="1" applyFill="1" applyBorder="1" applyAlignment="1">
      <alignment vertical="center"/>
    </xf>
    <xf numFmtId="4" fontId="0" fillId="2" borderId="43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8" fillId="2" borderId="30" xfId="0" applyNumberFormat="1" applyFont="1" applyFill="1" applyBorder="1" applyAlignment="1">
      <alignment vertical="center" wrapText="1"/>
    </xf>
    <xf numFmtId="4" fontId="8" fillId="2" borderId="44" xfId="0" applyNumberFormat="1" applyFont="1" applyFill="1" applyBorder="1" applyAlignment="1">
      <alignment vertical="center" wrapText="1"/>
    </xf>
    <xf numFmtId="202" fontId="8" fillId="2" borderId="30" xfId="0" applyNumberFormat="1" applyFon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/>
    </xf>
    <xf numFmtId="202" fontId="8" fillId="2" borderId="35" xfId="0" applyNumberFormat="1" applyFont="1" applyFill="1" applyBorder="1" applyAlignment="1">
      <alignment vertical="center" wrapText="1"/>
    </xf>
    <xf numFmtId="202" fontId="8" fillId="2" borderId="36" xfId="0" applyNumberFormat="1" applyFont="1" applyFill="1" applyBorder="1" applyAlignment="1">
      <alignment vertical="center" wrapText="1"/>
    </xf>
    <xf numFmtId="4" fontId="0" fillId="2" borderId="37" xfId="0" applyNumberFormat="1" applyFill="1" applyBorder="1" applyAlignment="1">
      <alignment vertical="center"/>
    </xf>
    <xf numFmtId="4" fontId="0" fillId="2" borderId="46" xfId="0" applyNumberFormat="1" applyFill="1" applyBorder="1" applyAlignment="1">
      <alignment vertical="center"/>
    </xf>
    <xf numFmtId="202" fontId="0" fillId="2" borderId="42" xfId="0" applyNumberFormat="1" applyFill="1" applyBorder="1" applyAlignment="1">
      <alignment vertical="center"/>
    </xf>
    <xf numFmtId="202" fontId="0" fillId="2" borderId="43" xfId="0" applyNumberForma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 wrapText="1"/>
    </xf>
    <xf numFmtId="202" fontId="0" fillId="2" borderId="48" xfId="0" applyNumberFormat="1" applyFill="1" applyBorder="1"/>
    <xf numFmtId="202" fontId="0" fillId="2" borderId="37" xfId="0" applyNumberForma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0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0" fontId="8" fillId="2" borderId="34" xfId="0" applyNumberFormat="1" applyFont="1" applyFill="1" applyBorder="1" applyAlignment="1">
      <alignment horizontal="center"/>
    </xf>
    <xf numFmtId="0" fontId="8" fillId="2" borderId="35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3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0" fontId="8" fillId="2" borderId="37" xfId="0" applyNumberFormat="1" applyFont="1" applyFill="1" applyBorder="1" applyAlignment="1">
      <alignment horizontal="center"/>
    </xf>
    <xf numFmtId="0" fontId="8" fillId="2" borderId="43" xfId="0" applyNumberFormat="1" applyFont="1" applyFill="1" applyBorder="1" applyAlignment="1">
      <alignment horizontal="center" vertical="top" wrapText="1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202" fontId="8" fillId="2" borderId="0" xfId="0" applyNumberFormat="1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/>
    </xf>
    <xf numFmtId="202" fontId="0" fillId="2" borderId="0" xfId="0" applyNumberFormat="1" applyFill="1" applyBorder="1" applyAlignment="1">
      <alignment vertical="center"/>
    </xf>
    <xf numFmtId="0" fontId="14" fillId="0" borderId="0" xfId="0" applyFont="1"/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11" fillId="2" borderId="2" xfId="0" applyFont="1" applyFill="1" applyBorder="1"/>
    <xf numFmtId="0" fontId="11" fillId="2" borderId="50" xfId="0" applyFont="1" applyFill="1" applyBorder="1"/>
    <xf numFmtId="4" fontId="75" fillId="2" borderId="2" xfId="340" applyNumberFormat="1" applyFont="1" applyFill="1" applyBorder="1" applyAlignment="1">
      <alignment vertical="top"/>
    </xf>
    <xf numFmtId="4" fontId="75" fillId="2" borderId="49" xfId="340" applyNumberFormat="1" applyFont="1" applyFill="1" applyBorder="1" applyAlignment="1">
      <alignment vertical="top"/>
    </xf>
    <xf numFmtId="4" fontId="75" fillId="2" borderId="0" xfId="340" applyNumberFormat="1" applyFont="1" applyFill="1" applyAlignment="1">
      <alignment vertical="top"/>
    </xf>
    <xf numFmtId="4" fontId="10" fillId="2" borderId="2" xfId="341" applyNumberFormat="1" applyFill="1" applyBorder="1" applyAlignment="1">
      <alignment vertical="top"/>
    </xf>
    <xf numFmtId="202" fontId="0" fillId="2" borderId="50" xfId="0" applyNumberFormat="1" applyFill="1" applyBorder="1"/>
    <xf numFmtId="4" fontId="10" fillId="2" borderId="0" xfId="341" applyNumberFormat="1" applyFill="1" applyAlignment="1">
      <alignment vertical="top"/>
    </xf>
    <xf numFmtId="202" fontId="8" fillId="2" borderId="42" xfId="0" applyNumberFormat="1" applyFont="1" applyFill="1" applyBorder="1" applyAlignment="1">
      <alignment vertical="center"/>
    </xf>
    <xf numFmtId="202" fontId="8" fillId="2" borderId="43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17" xfId="0" applyNumberFormat="1" applyFill="1" applyBorder="1"/>
    <xf numFmtId="4" fontId="75" fillId="2" borderId="2" xfId="341" applyNumberFormat="1" applyFont="1" applyFill="1" applyBorder="1" applyAlignment="1">
      <alignment vertical="top"/>
    </xf>
    <xf numFmtId="4" fontId="75" fillId="2" borderId="0" xfId="341" applyNumberFormat="1" applyFont="1" applyFill="1" applyAlignment="1">
      <alignment vertical="top"/>
    </xf>
    <xf numFmtId="4" fontId="75" fillId="2" borderId="3" xfId="341" applyNumberFormat="1" applyFont="1" applyFill="1" applyBorder="1" applyAlignment="1">
      <alignment vertical="top"/>
    </xf>
    <xf numFmtId="4" fontId="0" fillId="2" borderId="38" xfId="0" applyNumberForma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 wrapText="1"/>
    </xf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02" fontId="8" fillId="2" borderId="7" xfId="0" applyNumberFormat="1" applyFont="1" applyFill="1" applyBorder="1" applyAlignment="1">
      <alignment horizontal="center" vertical="top" wrapText="1"/>
    </xf>
    <xf numFmtId="202" fontId="8" fillId="2" borderId="8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31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</cellXfs>
  <cellStyles count="342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14" xfId="340" xr:uid="{00000000-0005-0000-0000-000082010000}"/>
    <cellStyle name="Обычный 15" xfId="341" xr:uid="{00000000-0005-0000-0000-000083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  <sheetName val="Proj"/>
      <sheetName val="Ass"/>
      <sheetName val="Ass Model"/>
      <sheetName val="Proj_Model"/>
      <sheetName val="Sweden_MCI CPI based"/>
      <sheetName val="raw data"/>
      <sheetName val="nbk-t20"/>
      <sheetName val="RED2000_Real_Fis_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  <sheetName val="WEO"/>
      <sheetName val="Proj"/>
      <sheetName val="Ass"/>
      <sheetName val="Ass Model"/>
      <sheetName val="Proj_Model"/>
      <sheetName val="FOREX-DAILY"/>
      <sheetName val="nbk-t20"/>
      <sheetName val="UAH_$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  <sheetName val="Tab40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3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A19" sqref="A19:C19"/>
    </sheetView>
  </sheetViews>
  <sheetFormatPr defaultRowHeight="12.75" x14ac:dyDescent="0.2"/>
  <cols>
    <col min="1" max="1" width="4" customWidth="1"/>
    <col min="2" max="2" width="19.28515625" customWidth="1"/>
    <col min="3" max="3" width="14.140625" style="9" customWidth="1"/>
    <col min="4" max="4" width="14.42578125" style="9" customWidth="1"/>
    <col min="5" max="5" width="14.7109375" style="9" customWidth="1"/>
    <col min="6" max="6" width="9.85546875" style="8" customWidth="1"/>
    <col min="7" max="7" width="11.28515625" style="8" customWidth="1"/>
    <col min="8" max="8" width="14.42578125" style="9" customWidth="1"/>
    <col min="9" max="10" width="14.28515625" style="9" customWidth="1"/>
    <col min="11" max="11" width="9" style="8" customWidth="1"/>
    <col min="12" max="12" width="14" style="8" customWidth="1"/>
    <col min="13" max="13" width="14.42578125" style="8" customWidth="1"/>
    <col min="14" max="14" width="15" style="8" customWidth="1"/>
    <col min="15" max="15" width="16.85546875" style="8" customWidth="1"/>
    <col min="16" max="16" width="10.140625" style="8" customWidth="1"/>
    <col min="17" max="17" width="11.42578125" style="8" customWidth="1"/>
    <col min="18" max="18" width="15.85546875" style="9" customWidth="1"/>
    <col min="19" max="19" width="13.28515625" style="9" customWidth="1"/>
    <col min="20" max="20" width="14.5703125" style="9" customWidth="1"/>
    <col min="21" max="21" width="9.5703125" style="9" customWidth="1"/>
    <col min="22" max="22" width="9.7109375" style="8" customWidth="1"/>
    <col min="23" max="23" width="14.140625" style="9" customWidth="1"/>
    <col min="24" max="24" width="15.85546875" style="9" customWidth="1"/>
    <col min="25" max="25" width="13.570312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25" t="s">
        <v>1</v>
      </c>
      <c r="W2" s="126"/>
      <c r="X2" s="126"/>
    </row>
    <row r="3" spans="1:34" ht="12.75" customHeight="1" x14ac:dyDescent="0.2">
      <c r="O3" s="13"/>
      <c r="Q3" s="14"/>
    </row>
    <row r="4" spans="1:34" ht="15.75" x14ac:dyDescent="0.25">
      <c r="C4" s="15" t="s">
        <v>27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25</v>
      </c>
    </row>
    <row r="6" spans="1:34" s="18" customFormat="1" ht="58.5" customHeight="1" x14ac:dyDescent="0.2">
      <c r="A6" s="133" t="s">
        <v>2</v>
      </c>
      <c r="B6" s="135" t="s">
        <v>3</v>
      </c>
      <c r="C6" s="137" t="s">
        <v>4</v>
      </c>
      <c r="D6" s="138"/>
      <c r="E6" s="138"/>
      <c r="F6" s="138"/>
      <c r="G6" s="139"/>
      <c r="H6" s="127" t="s">
        <v>5</v>
      </c>
      <c r="I6" s="128"/>
      <c r="J6" s="128"/>
      <c r="K6" s="128"/>
      <c r="L6" s="129"/>
      <c r="M6" s="127" t="s">
        <v>6</v>
      </c>
      <c r="N6" s="128"/>
      <c r="O6" s="128"/>
      <c r="P6" s="128"/>
      <c r="Q6" s="129"/>
      <c r="R6" s="127" t="s">
        <v>7</v>
      </c>
      <c r="S6" s="128"/>
      <c r="T6" s="128"/>
      <c r="U6" s="128"/>
      <c r="V6" s="129"/>
      <c r="W6" s="127" t="s">
        <v>8</v>
      </c>
      <c r="X6" s="128"/>
      <c r="Y6" s="128"/>
      <c r="Z6" s="128"/>
      <c r="AA6" s="129"/>
      <c r="AB6" s="127" t="s">
        <v>9</v>
      </c>
      <c r="AC6" s="128"/>
      <c r="AD6" s="129"/>
      <c r="AE6" s="130" t="s">
        <v>10</v>
      </c>
      <c r="AF6" s="131"/>
      <c r="AG6" s="130" t="s">
        <v>11</v>
      </c>
      <c r="AH6" s="132"/>
    </row>
    <row r="7" spans="1:34" s="18" customFormat="1" ht="64.5" thickBot="1" x14ac:dyDescent="0.25">
      <c r="A7" s="134"/>
      <c r="B7" s="136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83" t="s">
        <v>12</v>
      </c>
      <c r="I7" s="84" t="s">
        <v>0</v>
      </c>
      <c r="J7" s="84" t="s">
        <v>13</v>
      </c>
      <c r="K7" s="85" t="s">
        <v>14</v>
      </c>
      <c r="L7" s="86" t="s">
        <v>15</v>
      </c>
      <c r="M7" s="83" t="s">
        <v>12</v>
      </c>
      <c r="N7" s="84" t="s">
        <v>0</v>
      </c>
      <c r="O7" s="84" t="s">
        <v>13</v>
      </c>
      <c r="P7" s="85" t="s">
        <v>14</v>
      </c>
      <c r="Q7" s="86" t="s">
        <v>15</v>
      </c>
      <c r="R7" s="83" t="s">
        <v>12</v>
      </c>
      <c r="S7" s="84" t="s">
        <v>0</v>
      </c>
      <c r="T7" s="84" t="s">
        <v>13</v>
      </c>
      <c r="U7" s="85" t="s">
        <v>14</v>
      </c>
      <c r="V7" s="86" t="s">
        <v>15</v>
      </c>
      <c r="W7" s="83" t="s">
        <v>12</v>
      </c>
      <c r="X7" s="84" t="s">
        <v>0</v>
      </c>
      <c r="Y7" s="84" t="s">
        <v>13</v>
      </c>
      <c r="Z7" s="85" t="s">
        <v>14</v>
      </c>
      <c r="AA7" s="86" t="s">
        <v>15</v>
      </c>
      <c r="AB7" s="83" t="s">
        <v>12</v>
      </c>
      <c r="AC7" s="84" t="s">
        <v>0</v>
      </c>
      <c r="AD7" s="86" t="s">
        <v>13</v>
      </c>
      <c r="AE7" s="91" t="s">
        <v>26</v>
      </c>
      <c r="AF7" s="92" t="s">
        <v>16</v>
      </c>
      <c r="AG7" s="91" t="s">
        <v>26</v>
      </c>
      <c r="AH7" s="92" t="s">
        <v>16</v>
      </c>
    </row>
    <row r="8" spans="1:34" s="26" customFormat="1" ht="13.5" thickBot="1" x14ac:dyDescent="0.25">
      <c r="A8" s="23">
        <v>1</v>
      </c>
      <c r="B8" s="107">
        <v>2</v>
      </c>
      <c r="C8" s="105">
        <v>3</v>
      </c>
      <c r="D8" s="106">
        <v>4</v>
      </c>
      <c r="E8" s="24">
        <v>5</v>
      </c>
      <c r="F8" s="24">
        <v>6</v>
      </c>
      <c r="G8" s="25">
        <v>7</v>
      </c>
      <c r="H8" s="87">
        <v>8</v>
      </c>
      <c r="I8" s="88">
        <v>9</v>
      </c>
      <c r="J8" s="88">
        <v>10</v>
      </c>
      <c r="K8" s="88">
        <v>11</v>
      </c>
      <c r="L8" s="89">
        <v>12</v>
      </c>
      <c r="M8" s="87">
        <v>13</v>
      </c>
      <c r="N8" s="88">
        <v>14</v>
      </c>
      <c r="O8" s="88">
        <v>15</v>
      </c>
      <c r="P8" s="88">
        <v>16</v>
      </c>
      <c r="Q8" s="89">
        <v>17</v>
      </c>
      <c r="R8" s="87">
        <v>18</v>
      </c>
      <c r="S8" s="88">
        <v>19</v>
      </c>
      <c r="T8" s="88">
        <v>20</v>
      </c>
      <c r="U8" s="88">
        <v>21</v>
      </c>
      <c r="V8" s="89">
        <v>22</v>
      </c>
      <c r="W8" s="87">
        <v>23</v>
      </c>
      <c r="X8" s="88">
        <v>24</v>
      </c>
      <c r="Y8" s="88">
        <v>25</v>
      </c>
      <c r="Z8" s="88">
        <v>26</v>
      </c>
      <c r="AA8" s="89">
        <v>27</v>
      </c>
      <c r="AB8" s="87">
        <v>28</v>
      </c>
      <c r="AC8" s="88">
        <v>29</v>
      </c>
      <c r="AD8" s="89">
        <v>30</v>
      </c>
      <c r="AE8" s="93">
        <v>31</v>
      </c>
      <c r="AF8" s="94">
        <v>32</v>
      </c>
      <c r="AG8" s="93">
        <v>33</v>
      </c>
      <c r="AH8" s="94">
        <v>34</v>
      </c>
    </row>
    <row r="9" spans="1:34" ht="15.75" x14ac:dyDescent="0.25">
      <c r="A9" s="33">
        <v>1</v>
      </c>
      <c r="B9" s="108" t="s">
        <v>20</v>
      </c>
      <c r="C9" s="110">
        <v>93867</v>
      </c>
      <c r="D9" s="111">
        <v>93867</v>
      </c>
      <c r="E9" s="112">
        <v>96854.67</v>
      </c>
      <c r="F9" s="34">
        <f t="shared" ref="F9:F16" si="0">E9/C9</f>
        <v>1.0318287577103775</v>
      </c>
      <c r="G9" s="35">
        <f t="shared" ref="G9:G16" si="1">E9/D9</f>
        <v>1.0318287577103775</v>
      </c>
      <c r="H9" s="119">
        <v>57984</v>
      </c>
      <c r="I9" s="52">
        <v>57984</v>
      </c>
      <c r="J9" s="52">
        <v>57984</v>
      </c>
      <c r="K9" s="34">
        <f>J9/H9</f>
        <v>1</v>
      </c>
      <c r="L9" s="35">
        <f>J9/I9</f>
        <v>1</v>
      </c>
      <c r="M9" s="119">
        <v>13688</v>
      </c>
      <c r="N9" s="52">
        <v>13688</v>
      </c>
      <c r="O9" s="52">
        <v>13688</v>
      </c>
      <c r="P9" s="34">
        <f>O9/M9</f>
        <v>1</v>
      </c>
      <c r="Q9" s="35">
        <f>O9/N9</f>
        <v>1</v>
      </c>
      <c r="R9" s="119">
        <f t="shared" ref="R9:T13" si="2">C9+H9</f>
        <v>151851</v>
      </c>
      <c r="S9" s="53">
        <f t="shared" si="2"/>
        <v>151851</v>
      </c>
      <c r="T9" s="53">
        <f t="shared" si="2"/>
        <v>154838.66999999998</v>
      </c>
      <c r="U9" s="34">
        <f t="shared" ref="U9:U16" si="3">T9/R9</f>
        <v>1.0196750103720094</v>
      </c>
      <c r="V9" s="35">
        <f t="shared" ref="V9:V16" si="4">T9/S9</f>
        <v>1.0196750103720094</v>
      </c>
      <c r="W9" s="51">
        <v>152530.16</v>
      </c>
      <c r="X9" s="51">
        <v>152530.16</v>
      </c>
      <c r="Y9" s="53">
        <v>151924.95000000001</v>
      </c>
      <c r="Z9" s="34">
        <f t="shared" ref="Z9:Z16" si="5">Y9/W9</f>
        <v>0.99603219455090064</v>
      </c>
      <c r="AA9" s="35">
        <f t="shared" ref="AA9:AA16" si="6">Y9/X9</f>
        <v>0.99603219455090064</v>
      </c>
      <c r="AB9" s="51">
        <f t="shared" ref="AB9:AD16" si="7">R9-W9</f>
        <v>-679.16000000000349</v>
      </c>
      <c r="AC9" s="52">
        <f t="shared" si="7"/>
        <v>-679.16000000000349</v>
      </c>
      <c r="AD9" s="59">
        <f t="shared" si="7"/>
        <v>2913.7199999999721</v>
      </c>
      <c r="AE9" s="78">
        <f t="shared" ref="AE9:AE16" si="8">M9/W9</f>
        <v>8.9739629198579474E-2</v>
      </c>
      <c r="AF9" s="36">
        <f t="shared" ref="AF9:AF16" si="9">O9/Y9</f>
        <v>9.0097117030481164E-2</v>
      </c>
      <c r="AG9" s="78">
        <f t="shared" ref="AG9:AG16" si="10">AB9/R9</f>
        <v>-4.4725421630414253E-3</v>
      </c>
      <c r="AH9" s="36">
        <f t="shared" ref="AH9:AH16" si="11">AD9/T9</f>
        <v>1.8817779822055902E-2</v>
      </c>
    </row>
    <row r="10" spans="1:34" ht="15.75" x14ac:dyDescent="0.25">
      <c r="A10" s="37">
        <v>2</v>
      </c>
      <c r="B10" s="38" t="s">
        <v>21</v>
      </c>
      <c r="C10" s="51">
        <v>96045</v>
      </c>
      <c r="D10" s="113">
        <v>96045</v>
      </c>
      <c r="E10" s="113">
        <v>99489.19</v>
      </c>
      <c r="F10" s="39">
        <f t="shared" si="0"/>
        <v>1.0358601697121141</v>
      </c>
      <c r="G10" s="114">
        <f t="shared" si="1"/>
        <v>1.0358601697121141</v>
      </c>
      <c r="H10" s="120">
        <v>22533</v>
      </c>
      <c r="I10" s="120">
        <v>22533</v>
      </c>
      <c r="J10" s="120">
        <v>22533</v>
      </c>
      <c r="K10" s="34">
        <f t="shared" ref="K10:K13" si="12">J10/H10</f>
        <v>1</v>
      </c>
      <c r="L10" s="35">
        <f t="shared" ref="L10:L13" si="13">J10/I10</f>
        <v>1</v>
      </c>
      <c r="M10" s="119">
        <v>22533</v>
      </c>
      <c r="N10" s="120">
        <v>22533</v>
      </c>
      <c r="O10" s="120">
        <v>22533</v>
      </c>
      <c r="P10" s="34">
        <f t="shared" ref="P10:P13" si="14">O10/M10</f>
        <v>1</v>
      </c>
      <c r="Q10" s="35">
        <f t="shared" ref="Q10:Q13" si="15">O10/N10</f>
        <v>1</v>
      </c>
      <c r="R10" s="119">
        <f t="shared" si="2"/>
        <v>118578</v>
      </c>
      <c r="S10" s="53">
        <f t="shared" si="2"/>
        <v>118578</v>
      </c>
      <c r="T10" s="53">
        <f t="shared" si="2"/>
        <v>122022.19</v>
      </c>
      <c r="U10" s="39">
        <f t="shared" si="3"/>
        <v>1.0290457757762823</v>
      </c>
      <c r="V10" s="40">
        <f t="shared" si="4"/>
        <v>1.0290457757762823</v>
      </c>
      <c r="W10" s="51">
        <v>121945.38</v>
      </c>
      <c r="X10" s="51">
        <v>121945.38</v>
      </c>
      <c r="Y10" s="53">
        <v>121025.45</v>
      </c>
      <c r="Z10" s="39">
        <f t="shared" si="5"/>
        <v>0.99245621277329232</v>
      </c>
      <c r="AA10" s="40">
        <f t="shared" si="6"/>
        <v>0.99245621277329232</v>
      </c>
      <c r="AB10" s="51">
        <f t="shared" si="7"/>
        <v>-3367.3800000000047</v>
      </c>
      <c r="AC10" s="52">
        <f t="shared" si="7"/>
        <v>-3367.3800000000047</v>
      </c>
      <c r="AD10" s="59">
        <f t="shared" si="7"/>
        <v>996.74000000000524</v>
      </c>
      <c r="AE10" s="78">
        <f t="shared" si="8"/>
        <v>0.18477944797908702</v>
      </c>
      <c r="AF10" s="41">
        <f t="shared" si="9"/>
        <v>0.18618398031157909</v>
      </c>
      <c r="AG10" s="78">
        <f t="shared" si="10"/>
        <v>-2.8398016495471374E-2</v>
      </c>
      <c r="AH10" s="36">
        <f t="shared" si="11"/>
        <v>8.1685142677737979E-3</v>
      </c>
    </row>
    <row r="11" spans="1:34" ht="15.75" x14ac:dyDescent="0.25">
      <c r="A11" s="37">
        <v>3</v>
      </c>
      <c r="B11" s="38" t="s">
        <v>22</v>
      </c>
      <c r="C11" s="51">
        <v>93181.88</v>
      </c>
      <c r="D11" s="51">
        <v>93181.88</v>
      </c>
      <c r="E11" s="52">
        <v>98630.07</v>
      </c>
      <c r="F11" s="39">
        <f t="shared" si="0"/>
        <v>1.0584683416990515</v>
      </c>
      <c r="G11" s="40">
        <f t="shared" si="1"/>
        <v>1.0584683416990515</v>
      </c>
      <c r="H11" s="121">
        <v>30456</v>
      </c>
      <c r="I11" s="120">
        <v>30456</v>
      </c>
      <c r="J11" s="121">
        <v>30456</v>
      </c>
      <c r="K11" s="34">
        <f t="shared" si="12"/>
        <v>1</v>
      </c>
      <c r="L11" s="35">
        <f t="shared" si="13"/>
        <v>1</v>
      </c>
      <c r="M11" s="119">
        <v>30456</v>
      </c>
      <c r="N11" s="120">
        <v>30456</v>
      </c>
      <c r="O11" s="120">
        <v>30456</v>
      </c>
      <c r="P11" s="34">
        <f t="shared" si="14"/>
        <v>1</v>
      </c>
      <c r="Q11" s="35">
        <f t="shared" si="15"/>
        <v>1</v>
      </c>
      <c r="R11" s="119">
        <f t="shared" si="2"/>
        <v>123637.88</v>
      </c>
      <c r="S11" s="53">
        <f t="shared" si="2"/>
        <v>123637.88</v>
      </c>
      <c r="T11" s="53">
        <f t="shared" si="2"/>
        <v>129086.07</v>
      </c>
      <c r="U11" s="39">
        <f t="shared" si="3"/>
        <v>1.0440657021941819</v>
      </c>
      <c r="V11" s="40">
        <f t="shared" si="4"/>
        <v>1.0440657021941819</v>
      </c>
      <c r="W11" s="51">
        <v>125858.83</v>
      </c>
      <c r="X11" s="51">
        <v>125858.83</v>
      </c>
      <c r="Y11" s="53">
        <v>122835.73</v>
      </c>
      <c r="Z11" s="39">
        <f t="shared" si="5"/>
        <v>0.97598023118441501</v>
      </c>
      <c r="AA11" s="40">
        <f t="shared" si="6"/>
        <v>0.97598023118441501</v>
      </c>
      <c r="AB11" s="51">
        <f t="shared" si="7"/>
        <v>-2220.9499999999971</v>
      </c>
      <c r="AC11" s="52">
        <f t="shared" si="7"/>
        <v>-2220.9499999999971</v>
      </c>
      <c r="AD11" s="59">
        <f t="shared" si="7"/>
        <v>6250.3400000000111</v>
      </c>
      <c r="AE11" s="78">
        <f t="shared" si="8"/>
        <v>0.24198540539428182</v>
      </c>
      <c r="AF11" s="41">
        <f t="shared" si="9"/>
        <v>0.24794088820899263</v>
      </c>
      <c r="AG11" s="78">
        <f t="shared" si="10"/>
        <v>-1.7963345861316912E-2</v>
      </c>
      <c r="AH11" s="36">
        <f t="shared" si="11"/>
        <v>4.8419941826410941E-2</v>
      </c>
    </row>
    <row r="12" spans="1:34" ht="15" customHeight="1" x14ac:dyDescent="0.25">
      <c r="A12" s="37">
        <v>4</v>
      </c>
      <c r="B12" s="109" t="s">
        <v>23</v>
      </c>
      <c r="C12" s="113">
        <v>90884</v>
      </c>
      <c r="D12" s="115">
        <v>90884</v>
      </c>
      <c r="E12" s="115">
        <v>93944.98</v>
      </c>
      <c r="F12" s="39">
        <f t="shared" si="0"/>
        <v>1.0336800757008935</v>
      </c>
      <c r="G12" s="40">
        <f t="shared" si="1"/>
        <v>1.0336800757008935</v>
      </c>
      <c r="H12" s="119">
        <v>31667</v>
      </c>
      <c r="I12" s="120">
        <v>31667</v>
      </c>
      <c r="J12" s="120">
        <v>31667</v>
      </c>
      <c r="K12" s="34">
        <f t="shared" si="12"/>
        <v>1</v>
      </c>
      <c r="L12" s="35">
        <f t="shared" si="13"/>
        <v>1</v>
      </c>
      <c r="M12" s="119">
        <v>31667</v>
      </c>
      <c r="N12" s="122">
        <v>31667</v>
      </c>
      <c r="O12" s="122">
        <v>31667</v>
      </c>
      <c r="P12" s="34">
        <f t="shared" si="14"/>
        <v>1</v>
      </c>
      <c r="Q12" s="35">
        <f t="shared" si="15"/>
        <v>1</v>
      </c>
      <c r="R12" s="119">
        <f t="shared" si="2"/>
        <v>122551</v>
      </c>
      <c r="S12" s="53">
        <f t="shared" si="2"/>
        <v>122551</v>
      </c>
      <c r="T12" s="53">
        <f t="shared" si="2"/>
        <v>125611.98</v>
      </c>
      <c r="U12" s="39">
        <f t="shared" si="3"/>
        <v>1.0249771931685583</v>
      </c>
      <c r="V12" s="40">
        <f t="shared" si="4"/>
        <v>1.0249771931685583</v>
      </c>
      <c r="W12" s="51">
        <v>124218.37</v>
      </c>
      <c r="X12" s="51">
        <v>124218.37</v>
      </c>
      <c r="Y12" s="53">
        <v>121500.81</v>
      </c>
      <c r="Z12" s="39">
        <f t="shared" si="5"/>
        <v>0.97812272049617144</v>
      </c>
      <c r="AA12" s="40">
        <f t="shared" si="6"/>
        <v>0.97812272049617144</v>
      </c>
      <c r="AB12" s="51">
        <f t="shared" si="7"/>
        <v>-1667.3699999999953</v>
      </c>
      <c r="AC12" s="52">
        <f t="shared" si="7"/>
        <v>-1667.3699999999953</v>
      </c>
      <c r="AD12" s="59">
        <f t="shared" si="7"/>
        <v>4111.1699999999983</v>
      </c>
      <c r="AE12" s="78">
        <f t="shared" si="8"/>
        <v>0.25493008803770328</v>
      </c>
      <c r="AF12" s="41">
        <f t="shared" si="9"/>
        <v>0.26063200730925168</v>
      </c>
      <c r="AG12" s="78">
        <f t="shared" si="10"/>
        <v>-1.3605519334807512E-2</v>
      </c>
      <c r="AH12" s="36">
        <f t="shared" si="11"/>
        <v>3.2729123448257069E-2</v>
      </c>
    </row>
    <row r="13" spans="1:34" ht="16.5" thickBot="1" x14ac:dyDescent="0.3">
      <c r="A13" s="37">
        <v>5</v>
      </c>
      <c r="B13" s="38" t="s">
        <v>24</v>
      </c>
      <c r="C13" s="51">
        <v>116012</v>
      </c>
      <c r="D13" s="53">
        <v>116012</v>
      </c>
      <c r="E13" s="53">
        <v>119914.08</v>
      </c>
      <c r="F13" s="39">
        <f t="shared" si="0"/>
        <v>1.0336351411922904</v>
      </c>
      <c r="G13" s="40">
        <f t="shared" si="1"/>
        <v>1.0336351411922904</v>
      </c>
      <c r="H13" s="119">
        <v>0</v>
      </c>
      <c r="I13" s="119">
        <v>0</v>
      </c>
      <c r="J13" s="119">
        <v>0</v>
      </c>
      <c r="K13" s="34" t="e">
        <f t="shared" si="12"/>
        <v>#DIV/0!</v>
      </c>
      <c r="L13" s="35" t="e">
        <f t="shared" si="13"/>
        <v>#DIV/0!</v>
      </c>
      <c r="M13" s="119">
        <v>0</v>
      </c>
      <c r="N13" s="119">
        <v>0</v>
      </c>
      <c r="O13" s="119">
        <v>0</v>
      </c>
      <c r="P13" s="34" t="e">
        <f t="shared" si="14"/>
        <v>#DIV/0!</v>
      </c>
      <c r="Q13" s="35" t="e">
        <f t="shared" si="15"/>
        <v>#DIV/0!</v>
      </c>
      <c r="R13" s="119">
        <f t="shared" si="2"/>
        <v>116012</v>
      </c>
      <c r="S13" s="53">
        <f t="shared" si="2"/>
        <v>116012</v>
      </c>
      <c r="T13" s="53">
        <f t="shared" si="2"/>
        <v>119914.08</v>
      </c>
      <c r="U13" s="39">
        <f t="shared" si="3"/>
        <v>1.0336351411922904</v>
      </c>
      <c r="V13" s="40">
        <f t="shared" si="4"/>
        <v>1.0336351411922904</v>
      </c>
      <c r="W13" s="51">
        <v>116443</v>
      </c>
      <c r="X13" s="51">
        <v>116443</v>
      </c>
      <c r="Y13" s="90">
        <v>114784.23</v>
      </c>
      <c r="Z13" s="39">
        <f t="shared" si="5"/>
        <v>0.98575466107881105</v>
      </c>
      <c r="AA13" s="40">
        <f t="shared" si="6"/>
        <v>0.98575466107881105</v>
      </c>
      <c r="AB13" s="51">
        <f t="shared" si="7"/>
        <v>-431</v>
      </c>
      <c r="AC13" s="52">
        <f t="shared" si="7"/>
        <v>-431</v>
      </c>
      <c r="AD13" s="60">
        <f t="shared" si="7"/>
        <v>5129.8500000000058</v>
      </c>
      <c r="AE13" s="78">
        <f t="shared" si="8"/>
        <v>0</v>
      </c>
      <c r="AF13" s="41">
        <f t="shared" si="9"/>
        <v>0</v>
      </c>
      <c r="AG13" s="78">
        <f t="shared" si="10"/>
        <v>-3.7151329172844189E-3</v>
      </c>
      <c r="AH13" s="36">
        <f t="shared" si="11"/>
        <v>4.2779380036105902E-2</v>
      </c>
    </row>
    <row r="14" spans="1:34" s="27" customFormat="1" ht="40.15" customHeight="1" thickBot="1" x14ac:dyDescent="0.25">
      <c r="A14" s="42"/>
      <c r="B14" s="43" t="s">
        <v>17</v>
      </c>
      <c r="C14" s="54">
        <f>SUM(C9:C13)</f>
        <v>489989.88</v>
      </c>
      <c r="D14" s="55">
        <f>SUM(D9:D13)</f>
        <v>489989.88</v>
      </c>
      <c r="E14" s="55">
        <f>SUM(E9:E13)</f>
        <v>508832.99</v>
      </c>
      <c r="F14" s="116">
        <f t="shared" si="0"/>
        <v>1.0384561207672289</v>
      </c>
      <c r="G14" s="117">
        <f t="shared" si="1"/>
        <v>1.0384561207672289</v>
      </c>
      <c r="H14" s="124">
        <f>SUM(H9:H13)</f>
        <v>142640</v>
      </c>
      <c r="I14" s="55">
        <f>SUM(I9:I13)</f>
        <v>142640</v>
      </c>
      <c r="J14" s="55">
        <f>SUM(J9:J13)</f>
        <v>142640</v>
      </c>
      <c r="K14" s="116">
        <v>0</v>
      </c>
      <c r="L14" s="117">
        <v>0</v>
      </c>
      <c r="M14" s="54">
        <f>SUM(M9:M13)</f>
        <v>98344</v>
      </c>
      <c r="N14" s="55">
        <f>SUM(N9:N13)</f>
        <v>98344</v>
      </c>
      <c r="O14" s="55">
        <f>SUM(O9:O13)</f>
        <v>98344</v>
      </c>
      <c r="P14" s="116">
        <v>0</v>
      </c>
      <c r="Q14" s="117">
        <v>0</v>
      </c>
      <c r="R14" s="54">
        <f>SUM(R9:R13)</f>
        <v>632629.88</v>
      </c>
      <c r="S14" s="55">
        <f>SUM(S9:S13)</f>
        <v>632629.88</v>
      </c>
      <c r="T14" s="55">
        <f>SUM(T9:T13)</f>
        <v>651472.99</v>
      </c>
      <c r="U14" s="116">
        <f t="shared" si="3"/>
        <v>1.0297853620192583</v>
      </c>
      <c r="V14" s="117">
        <f t="shared" si="4"/>
        <v>1.0297853620192583</v>
      </c>
      <c r="W14" s="68">
        <f>SUM(W9:W13)</f>
        <v>640995.74</v>
      </c>
      <c r="X14" s="67">
        <f>SUM(X9:X13)</f>
        <v>640995.74</v>
      </c>
      <c r="Y14" s="67">
        <f>SUM(Y9:Y13)</f>
        <v>632071.17000000004</v>
      </c>
      <c r="Z14" s="69">
        <f t="shared" si="5"/>
        <v>0.98607702135430741</v>
      </c>
      <c r="AA14" s="70">
        <f t="shared" si="6"/>
        <v>0.98607702135430741</v>
      </c>
      <c r="AB14" s="61">
        <f t="shared" si="7"/>
        <v>-8365.859999999986</v>
      </c>
      <c r="AC14" s="62">
        <f t="shared" si="7"/>
        <v>-8365.859999999986</v>
      </c>
      <c r="AD14" s="63">
        <f t="shared" si="7"/>
        <v>19401.819999999949</v>
      </c>
      <c r="AE14" s="79">
        <f t="shared" si="8"/>
        <v>0.15342379654504412</v>
      </c>
      <c r="AF14" s="80">
        <f t="shared" si="9"/>
        <v>0.15559007382032627</v>
      </c>
      <c r="AG14" s="79">
        <f t="shared" si="10"/>
        <v>-1.3223940671281581E-2</v>
      </c>
      <c r="AH14" s="80">
        <f t="shared" si="11"/>
        <v>2.9781464923050685E-2</v>
      </c>
    </row>
    <row r="15" spans="1:34" ht="30" customHeight="1" thickBot="1" x14ac:dyDescent="0.25">
      <c r="A15" s="44"/>
      <c r="B15" s="45" t="s">
        <v>18</v>
      </c>
      <c r="C15" s="56">
        <v>11214229.109999999</v>
      </c>
      <c r="D15" s="118">
        <v>11214229.109999999</v>
      </c>
      <c r="E15" s="118">
        <v>11219916.16</v>
      </c>
      <c r="F15" s="46">
        <f t="shared" si="0"/>
        <v>1.000507128037444</v>
      </c>
      <c r="G15" s="47">
        <f t="shared" si="1"/>
        <v>1.000507128037444</v>
      </c>
      <c r="H15" s="56">
        <v>32331601.850000001</v>
      </c>
      <c r="I15" s="56">
        <v>32331601.850000001</v>
      </c>
      <c r="J15" s="57">
        <v>31659663.41</v>
      </c>
      <c r="K15" s="46">
        <f t="shared" ref="K15:K16" si="16">J15/H15</f>
        <v>0.97921728582711709</v>
      </c>
      <c r="L15" s="47">
        <f t="shared" ref="L15:L16" si="17">J15/I15</f>
        <v>0.97921728582711709</v>
      </c>
      <c r="M15" s="56">
        <v>25089465</v>
      </c>
      <c r="N15" s="56">
        <v>25089465</v>
      </c>
      <c r="O15" s="57">
        <v>25089465</v>
      </c>
      <c r="P15" s="46">
        <f t="shared" ref="P15:P16" si="18">O15/M15</f>
        <v>1</v>
      </c>
      <c r="Q15" s="47">
        <f t="shared" ref="Q15:Q16" si="19">O15/N15</f>
        <v>1</v>
      </c>
      <c r="R15" s="123">
        <f>C15+H15</f>
        <v>43545830.960000001</v>
      </c>
      <c r="S15" s="57">
        <f>D15+I15</f>
        <v>43545830.960000001</v>
      </c>
      <c r="T15" s="57">
        <f>E15+J15</f>
        <v>42879579.57</v>
      </c>
      <c r="U15" s="46">
        <f t="shared" si="3"/>
        <v>0.98469999595111646</v>
      </c>
      <c r="V15" s="47">
        <f t="shared" si="4"/>
        <v>0.98469999595111646</v>
      </c>
      <c r="W15" s="73">
        <v>43826954.700000003</v>
      </c>
      <c r="X15" s="73">
        <v>43826954.700000003</v>
      </c>
      <c r="Y15" s="74">
        <v>42633767.280000001</v>
      </c>
      <c r="Z15" s="75">
        <f t="shared" si="5"/>
        <v>0.97277503243911212</v>
      </c>
      <c r="AA15" s="76">
        <f t="shared" si="6"/>
        <v>0.97277503243911212</v>
      </c>
      <c r="AB15" s="64">
        <f t="shared" si="7"/>
        <v>-281123.74000000209</v>
      </c>
      <c r="AC15" s="58">
        <f t="shared" si="7"/>
        <v>-281123.74000000209</v>
      </c>
      <c r="AD15" s="65">
        <f t="shared" si="7"/>
        <v>245812.28999999911</v>
      </c>
      <c r="AE15" s="79">
        <f t="shared" si="8"/>
        <v>0.5724665373567468</v>
      </c>
      <c r="AF15" s="49">
        <f t="shared" si="9"/>
        <v>0.58848810697922449</v>
      </c>
      <c r="AG15" s="79">
        <f t="shared" si="10"/>
        <v>-6.4558129630878924E-3</v>
      </c>
      <c r="AH15" s="49">
        <f t="shared" si="11"/>
        <v>5.7326189404146508E-3</v>
      </c>
    </row>
    <row r="16" spans="1:34" s="27" customFormat="1" ht="30.75" customHeight="1" thickBot="1" x14ac:dyDescent="0.25">
      <c r="A16" s="42"/>
      <c r="B16" s="43" t="s">
        <v>19</v>
      </c>
      <c r="C16" s="54">
        <f>C15+C14</f>
        <v>11704218.99</v>
      </c>
      <c r="D16" s="55">
        <f>D15+D14</f>
        <v>11704218.99</v>
      </c>
      <c r="E16" s="55">
        <f>E15+E14</f>
        <v>11728749.15</v>
      </c>
      <c r="F16" s="48">
        <f t="shared" si="0"/>
        <v>1.0020958391175829</v>
      </c>
      <c r="G16" s="49">
        <f t="shared" si="1"/>
        <v>1.0020958391175829</v>
      </c>
      <c r="H16" s="54">
        <f>H14+H15</f>
        <v>32474241.850000001</v>
      </c>
      <c r="I16" s="54">
        <f t="shared" ref="I16:J16" si="20">I14+I15</f>
        <v>32474241.850000001</v>
      </c>
      <c r="J16" s="54">
        <f t="shared" si="20"/>
        <v>31802303.41</v>
      </c>
      <c r="K16" s="48">
        <f t="shared" si="16"/>
        <v>0.97930857191050935</v>
      </c>
      <c r="L16" s="49">
        <f t="shared" si="17"/>
        <v>0.97930857191050935</v>
      </c>
      <c r="M16" s="54">
        <f>M15+M14</f>
        <v>25187809</v>
      </c>
      <c r="N16" s="55">
        <f>N15+N14</f>
        <v>25187809</v>
      </c>
      <c r="O16" s="55">
        <f>O15+O14</f>
        <v>25187809</v>
      </c>
      <c r="P16" s="48">
        <f t="shared" si="18"/>
        <v>1</v>
      </c>
      <c r="Q16" s="49">
        <f t="shared" si="19"/>
        <v>1</v>
      </c>
      <c r="R16" s="54">
        <f>R15+R14</f>
        <v>44178460.840000004</v>
      </c>
      <c r="S16" s="55">
        <f>S15+S14</f>
        <v>44178460.840000004</v>
      </c>
      <c r="T16" s="55">
        <f>T15+T14</f>
        <v>43531052.560000002</v>
      </c>
      <c r="U16" s="48">
        <f t="shared" si="3"/>
        <v>0.98534561259739895</v>
      </c>
      <c r="V16" s="49">
        <f t="shared" si="4"/>
        <v>0.98534561259739895</v>
      </c>
      <c r="W16" s="77">
        <f>SUM(W14:W15)</f>
        <v>44467950.440000005</v>
      </c>
      <c r="X16" s="55">
        <f t="shared" ref="X16:Y16" si="21">SUM(X14:X15)</f>
        <v>44467950.440000005</v>
      </c>
      <c r="Y16" s="81">
        <f t="shared" si="21"/>
        <v>43265838.450000003</v>
      </c>
      <c r="Z16" s="71">
        <f t="shared" si="5"/>
        <v>0.97296677768807904</v>
      </c>
      <c r="AA16" s="72">
        <f t="shared" si="6"/>
        <v>0.97296677768807904</v>
      </c>
      <c r="AB16" s="66">
        <f t="shared" si="7"/>
        <v>-289489.60000000149</v>
      </c>
      <c r="AC16" s="95">
        <f t="shared" si="7"/>
        <v>-289489.60000000149</v>
      </c>
      <c r="AD16" s="96">
        <f>T16-Y16</f>
        <v>265214.1099999994</v>
      </c>
      <c r="AE16" s="79">
        <f t="shared" si="8"/>
        <v>0.56642612827379046</v>
      </c>
      <c r="AF16" s="72">
        <f t="shared" si="9"/>
        <v>0.58216389424899728</v>
      </c>
      <c r="AG16" s="79">
        <f t="shared" si="10"/>
        <v>-6.5527316818129663E-3</v>
      </c>
      <c r="AH16" s="72">
        <f t="shared" si="11"/>
        <v>6.0925269297003046E-3</v>
      </c>
    </row>
    <row r="17" spans="1:34" s="27" customFormat="1" ht="30.75" customHeight="1" x14ac:dyDescent="0.2">
      <c r="A17" s="97"/>
      <c r="B17" s="98"/>
      <c r="C17" s="99"/>
      <c r="D17" s="100"/>
      <c r="E17" s="100"/>
      <c r="F17" s="101"/>
      <c r="G17" s="101"/>
      <c r="H17" s="99"/>
      <c r="I17" s="99"/>
      <c r="J17" s="99"/>
      <c r="K17" s="101"/>
      <c r="L17" s="101"/>
      <c r="M17" s="99"/>
      <c r="N17" s="99"/>
      <c r="O17" s="99"/>
      <c r="P17" s="101"/>
      <c r="Q17" s="101"/>
      <c r="R17" s="99"/>
      <c r="S17" s="99"/>
      <c r="T17" s="99"/>
      <c r="U17" s="101"/>
      <c r="V17" s="101"/>
      <c r="W17" s="99"/>
      <c r="X17" s="99"/>
      <c r="Y17" s="99"/>
      <c r="Z17" s="101"/>
      <c r="AA17" s="101"/>
      <c r="AB17" s="102"/>
      <c r="AC17" s="102"/>
      <c r="AD17" s="102"/>
      <c r="AE17" s="103"/>
      <c r="AF17" s="101"/>
      <c r="AG17" s="103"/>
      <c r="AH17" s="101"/>
    </row>
    <row r="18" spans="1:34" x14ac:dyDescent="0.2">
      <c r="M18" s="9"/>
      <c r="N18" s="9"/>
      <c r="O18" s="9"/>
      <c r="P18" s="9"/>
      <c r="W18" s="28"/>
      <c r="X18" s="28"/>
      <c r="Y18" s="28"/>
      <c r="Z18" s="28"/>
      <c r="AA18" s="29"/>
      <c r="AB18" s="28"/>
      <c r="AC18" s="28"/>
      <c r="AD18" s="28"/>
      <c r="AE18" s="28"/>
      <c r="AF18" s="30"/>
      <c r="AG18" s="1"/>
    </row>
    <row r="19" spans="1:34" ht="14.25" x14ac:dyDescent="0.2">
      <c r="A19" s="3"/>
      <c r="B19" s="3"/>
      <c r="C19" s="3"/>
      <c r="G19" s="50"/>
      <c r="H19" s="50"/>
      <c r="I19" s="50"/>
      <c r="M19" s="9"/>
      <c r="N19" s="9"/>
      <c r="O19" s="9"/>
      <c r="P19" s="9"/>
      <c r="W19" s="82"/>
      <c r="X19" s="82"/>
      <c r="Y19" s="82"/>
      <c r="Z19" s="28"/>
      <c r="AA19" s="29"/>
      <c r="AB19" s="28"/>
      <c r="AC19" s="28"/>
      <c r="AD19" s="28"/>
      <c r="AE19" s="28"/>
      <c r="AF19" s="30"/>
      <c r="AG19" s="1"/>
    </row>
    <row r="20" spans="1:34" x14ac:dyDescent="0.2">
      <c r="B20" s="2"/>
      <c r="C20" s="2"/>
      <c r="D20" s="31"/>
      <c r="M20" s="9"/>
      <c r="N20" s="9"/>
      <c r="O20" s="9"/>
      <c r="P20" s="9"/>
    </row>
    <row r="21" spans="1:34" ht="14.25" x14ac:dyDescent="0.2">
      <c r="B21" s="3"/>
      <c r="C21" s="32"/>
      <c r="M21" s="9"/>
      <c r="N21" s="9"/>
      <c r="O21" s="9"/>
      <c r="P21" s="9"/>
    </row>
    <row r="22" spans="1:34" x14ac:dyDescent="0.2">
      <c r="M22" s="9"/>
      <c r="N22" s="9"/>
      <c r="O22" s="9"/>
      <c r="P22" s="9"/>
    </row>
    <row r="23" spans="1:34" x14ac:dyDescent="0.2">
      <c r="A23" s="104"/>
    </row>
  </sheetData>
  <mergeCells count="11">
    <mergeCell ref="A6:A7"/>
    <mergeCell ref="B6:B7"/>
    <mergeCell ref="C6:G6"/>
    <mergeCell ref="H6:L6"/>
    <mergeCell ref="M6:Q6"/>
    <mergeCell ref="V2:X2"/>
    <mergeCell ref="W6:AA6"/>
    <mergeCell ref="AB6:AD6"/>
    <mergeCell ref="AE6:AF6"/>
    <mergeCell ref="AG6:AH6"/>
    <mergeCell ref="R6:V6"/>
  </mergeCells>
  <pageMargins left="0.35433070866141736" right="3.937007874015748E-2" top="0.35433070866141736" bottom="0.27559055118110237" header="0.51181102362204722" footer="0.51181102362204722"/>
  <pageSetup paperSize="9" scale="60" fitToWidth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2024-02-02T13:30:18Z</cp:lastPrinted>
  <dcterms:created xsi:type="dcterms:W3CDTF">2013-07-10T08:11:30Z</dcterms:created>
  <dcterms:modified xsi:type="dcterms:W3CDTF">2024-03-01T05:43:42Z</dcterms:modified>
</cp:coreProperties>
</file>